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748" activeTab="1"/>
  </bookViews>
  <sheets>
    <sheet name="C" sheetId="1" r:id="rId1"/>
    <sheet name="BC" sheetId="2" r:id="rId2"/>
    <sheet name="Arkusz1" sheetId="3" r:id="rId3"/>
  </sheets>
  <definedNames>
    <definedName name="stawkaVAT" localSheetId="1">#REF!</definedName>
    <definedName name="stawkaVAT" localSheetId="0">#REF!</definedName>
    <definedName name="stawkaVAT">#REF!</definedName>
    <definedName name="VAT" localSheetId="1">#REF!</definedName>
    <definedName name="VAT" localSheetId="0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<sst xmlns="http://schemas.openxmlformats.org/spreadsheetml/2006/main" count="216" uniqueCount="72">
  <si>
    <t>Opis przedmiotu zamówienia</t>
  </si>
  <si>
    <t>Ilość</t>
  </si>
  <si>
    <t>Wartość brutto</t>
  </si>
  <si>
    <t>Wartość netto</t>
  </si>
  <si>
    <t>Cena jednostkowa brutto</t>
  </si>
  <si>
    <t>Dawka</t>
  </si>
  <si>
    <t>L.p.</t>
  </si>
  <si>
    <t>………………………………………..</t>
  </si>
  <si>
    <t>podpis</t>
  </si>
  <si>
    <t>Pakiet  1</t>
  </si>
  <si>
    <t>Desflurane -  wziewny środek do znieczulenia ogólnego</t>
  </si>
  <si>
    <t>240 ml</t>
  </si>
  <si>
    <t>but.</t>
  </si>
  <si>
    <t>komplet</t>
  </si>
  <si>
    <t>2 ml</t>
  </si>
  <si>
    <t>op. 5 amp.</t>
  </si>
  <si>
    <t>Zestaw do sporządzania kleju do tkanek skład:
1. białka wykrzeiające ludzkie, czynnik krzepnięcia XIII, aprotynina wołowa, 
2. trombina ludzka</t>
  </si>
  <si>
    <t>op. 10 fiol.</t>
  </si>
  <si>
    <t xml:space="preserve">PAKIET </t>
  </si>
  <si>
    <t>Wartość Netto</t>
  </si>
  <si>
    <t xml:space="preserve">Wartość Brutto </t>
  </si>
  <si>
    <t>pakiet 1</t>
  </si>
  <si>
    <t xml:space="preserve">Suma </t>
  </si>
  <si>
    <t>Pakiet  2</t>
  </si>
  <si>
    <t>pakiet 2</t>
  </si>
  <si>
    <t>Sevoflurane Baxter </t>
  </si>
  <si>
    <t>Sevofluranum </t>
  </si>
  <si>
    <t>1 </t>
  </si>
  <si>
    <t>op. 250 ml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</si>
  <si>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</si>
  <si>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</si>
  <si>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</si>
  <si>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</si>
  <si>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</si>
  <si>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</si>
  <si>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</si>
  <si>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</si>
  <si>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</si>
  <si>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Nazwa </t>
  </si>
  <si>
    <t>Nazwa międzynarodowa </t>
  </si>
  <si>
    <t>Mc </t>
  </si>
  <si>
    <t>Ilość </t>
  </si>
  <si>
    <t>J.M</t>
  </si>
  <si>
    <t>Suprane  </t>
  </si>
  <si>
    <t>Desfluran </t>
  </si>
  <si>
    <t>op. 240 ml </t>
  </si>
  <si>
    <t>Średnia</t>
  </si>
  <si>
    <t>Ilość na 3 m-ce</t>
  </si>
  <si>
    <t>241 ml</t>
  </si>
  <si>
    <r>
      <t>Sevoflurane</t>
    </r>
    <r>
      <rPr>
        <sz val="7"/>
        <color indexed="8"/>
        <rFont val="Arial"/>
        <family val="2"/>
      </rPr>
      <t xml:space="preserve"> płyn do anestezji wziewnej, 
z uwagi na bezpieczeństwo personelu nie dopuszcza się produktu, który w zapisach CHPL wymaga sensorycznej (węchowej) oceny zdatności do użycia, 
system napełniania parownika bez żadnych dodatkowych elementów łączączych butelkę z parownikiem, szczelny,  lub w przypadku systemu wymagającego osobnych adapterów oferent dostarczy min. 2 szt. elementów łączączych butelkę z parownikiem w przeliczeniu na parownik. </t>
    </r>
  </si>
  <si>
    <t xml:space="preserve">1. Na czas trwania umowy zamawiający wymaga użyczenia poz. 2 - 4 parowników, poz. 3 - 7,  kompatybilnych z oferowanym produktem
</t>
  </si>
  <si>
    <t>J.m.</t>
  </si>
  <si>
    <t xml:space="preserve"> Cena jednostkowa netto  </t>
  </si>
  <si>
    <t>Podatek Vat
 (%)</t>
  </si>
  <si>
    <t>Nazwa handlowa/ 
Nr Katalogowy</t>
  </si>
  <si>
    <t>Nazwa producenta</t>
  </si>
  <si>
    <t>Glypressin 1 mg/8,5ml inj. </t>
  </si>
  <si>
    <t>Terlipressinum </t>
  </si>
  <si>
    <t>op. 5 amp. </t>
  </si>
  <si>
    <t>Terlipressin 0,1 mg/ml - r-r do inj.</t>
  </si>
  <si>
    <t>0,85 mg/ 8,5 ml</t>
  </si>
  <si>
    <t>Vetira 500mg/5ml </t>
  </si>
  <si>
    <t>Levetiracetamum </t>
  </si>
  <si>
    <t>op. 10 fiol. </t>
  </si>
  <si>
    <t>Levetiracetam 100 mg/ml - koncentrat do sporz. roztw. do inf.</t>
  </si>
  <si>
    <t>500mg / 5ml</t>
  </si>
  <si>
    <t xml:space="preserve">1. Na czas trwania umowy zamawiający wymaga użyczenia poz. 2 - 4 parowników, poz. 3 - 7 parowników,  kompatybilnych z oferowanym produktem
</t>
  </si>
  <si>
    <t xml:space="preserve">Sevoflurane - płyn do anestezji wziewnej, 
z uwagi na bezpieczeństwo personelu nie dopuszcza się produktu, który w zapisach CHPL wymaga sensorycznej (węchowej) oceny zdatności do użycia, 
system napełniania parownika bez żadnych dodatkowych elementów łączączych butelkę z parownikiem, szczelny,  lub w przypadku systemu wymagającego osobnych adapterów oferent dostarczy min. 2 szt. elementów łączączych butelkę z parownikiem w przeliczeniu na parownik. </t>
  </si>
  <si>
    <t>Desflurane - płyn do anestezji wziewnej</t>
  </si>
  <si>
    <t>250 ml</t>
  </si>
  <si>
    <t>but. z polietylenu (PE)
lub aluminium</t>
  </si>
  <si>
    <t>Załącznik Nr 3 do SIWZ       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</si>
</sst>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8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1" fontId="4" fillId="0" borderId="12" xfId="0" applyNumberFormat="1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4" fontId="4" fillId="0" borderId="0" xfId="0" applyNumberFormat="1" applyFont="1" applyAlignment="1">
      <alignment horizontal="center" vertical="center" wrapText="1"/>
    </xf>
    <xf numFmtId="168" fontId="5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8" fontId="4" fillId="0" borderId="0" xfId="0" applyNumberFormat="1" applyFont="1" applyAlignment="1">
      <alignment horizontal="left" vertical="center" wrapText="1"/>
    </xf>
    <xf numFmtId="0" fontId="4" fillId="35" borderId="0" xfId="0" applyFont="1" applyFill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5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wrapText="1"/>
    </xf>
    <xf numFmtId="0" fontId="46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9" fillId="36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36" borderId="11" xfId="0" applyNumberFormat="1" applyFont="1" applyFill="1" applyBorder="1" applyAlignment="1">
      <alignment horizontal="center" vertical="center" wrapText="1"/>
    </xf>
    <xf numFmtId="44" fontId="9" fillId="0" borderId="11" xfId="0" applyNumberFormat="1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68" fontId="4" fillId="0" borderId="18" xfId="0" applyNumberFormat="1" applyFont="1" applyBorder="1" applyAlignment="1">
      <alignment horizontal="right" vertical="center"/>
    </xf>
    <xf numFmtId="168" fontId="4" fillId="0" borderId="19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168" fontId="5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28" fillId="37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30" zoomScaleNormal="130" workbookViewId="0" topLeftCell="A1">
      <selection activeCell="D6" sqref="D6"/>
    </sheetView>
  </sheetViews>
  <sheetFormatPr defaultColWidth="8.8515625" defaultRowHeight="12.75"/>
  <cols>
    <col min="1" max="1" width="3.57421875" style="44" bestFit="1" customWidth="1"/>
    <col min="2" max="2" width="33.7109375" style="45" customWidth="1"/>
    <col min="3" max="3" width="10.421875" style="18" bestFit="1" customWidth="1"/>
    <col min="4" max="4" width="8.57421875" style="17" customWidth="1"/>
    <col min="5" max="5" width="5.00390625" style="31" bestFit="1" customWidth="1"/>
    <col min="6" max="6" width="11.00390625" style="4" customWidth="1"/>
    <col min="7" max="7" width="9.140625" style="1" customWidth="1"/>
    <col min="8" max="8" width="6.8515625" style="1" customWidth="1"/>
    <col min="9" max="9" width="10.28125" style="5" customWidth="1"/>
    <col min="10" max="10" width="10.57421875" style="5" customWidth="1"/>
    <col min="11" max="16384" width="8.8515625" style="5" customWidth="1"/>
  </cols>
  <sheetData>
    <row r="1" spans="1:8" s="11" customFormat="1" ht="9.75">
      <c r="A1" s="47"/>
      <c r="C1" s="23"/>
      <c r="D1" s="24"/>
      <c r="E1" s="25"/>
      <c r="F1" s="22"/>
      <c r="H1" s="13"/>
    </row>
    <row r="2" spans="1:10" s="11" customFormat="1" ht="9.75">
      <c r="A2" s="47"/>
      <c r="B2" s="12" t="s">
        <v>9</v>
      </c>
      <c r="C2" s="26"/>
      <c r="D2" s="27"/>
      <c r="E2" s="28"/>
      <c r="F2" s="19"/>
      <c r="G2" s="17"/>
      <c r="H2" s="17"/>
      <c r="I2" s="17"/>
      <c r="J2" s="17"/>
    </row>
    <row r="3" spans="1:12" s="11" customFormat="1" ht="51.75" customHeight="1">
      <c r="A3" s="61" t="s">
        <v>6</v>
      </c>
      <c r="B3" s="62" t="s">
        <v>0</v>
      </c>
      <c r="C3" s="63" t="s">
        <v>5</v>
      </c>
      <c r="D3" s="63" t="s">
        <v>51</v>
      </c>
      <c r="E3" s="64" t="s">
        <v>1</v>
      </c>
      <c r="F3" s="65" t="s">
        <v>52</v>
      </c>
      <c r="G3" s="66" t="s">
        <v>4</v>
      </c>
      <c r="H3" s="67" t="s">
        <v>53</v>
      </c>
      <c r="I3" s="66" t="s">
        <v>3</v>
      </c>
      <c r="J3" s="66" t="s">
        <v>2</v>
      </c>
      <c r="K3" s="68" t="s">
        <v>54</v>
      </c>
      <c r="L3" s="68" t="s">
        <v>55</v>
      </c>
    </row>
    <row r="4" spans="1:13" ht="39">
      <c r="A4" s="34">
        <v>1</v>
      </c>
      <c r="B4" s="30" t="s">
        <v>16</v>
      </c>
      <c r="C4" s="35" t="s">
        <v>14</v>
      </c>
      <c r="D4" s="36" t="s">
        <v>13</v>
      </c>
      <c r="E4" s="37">
        <v>6</v>
      </c>
      <c r="F4" s="38">
        <v>550</v>
      </c>
      <c r="G4" s="16">
        <f>ROUND(F4*(1+H4),2)</f>
        <v>594</v>
      </c>
      <c r="H4" s="39">
        <v>0.08</v>
      </c>
      <c r="I4" s="16">
        <f>(ROUND(F4*E4,2))</f>
        <v>3300</v>
      </c>
      <c r="J4" s="16">
        <f>ROUND(I4*(1+H4),2)</f>
        <v>3564</v>
      </c>
      <c r="K4" s="42"/>
      <c r="L4" s="42"/>
      <c r="M4" s="43"/>
    </row>
    <row r="5" spans="1:14" ht="19.5">
      <c r="A5" s="34">
        <v>2</v>
      </c>
      <c r="B5" s="30" t="s">
        <v>10</v>
      </c>
      <c r="C5" s="29" t="s">
        <v>11</v>
      </c>
      <c r="D5" s="15" t="s">
        <v>12</v>
      </c>
      <c r="E5" s="32">
        <v>54</v>
      </c>
      <c r="F5" s="33">
        <v>480</v>
      </c>
      <c r="G5" s="40">
        <f>F5*1.08</f>
        <v>518.4000000000001</v>
      </c>
      <c r="H5" s="39">
        <v>0.08</v>
      </c>
      <c r="I5" s="16">
        <f>(ROUND(F5*E5,2))</f>
        <v>25920</v>
      </c>
      <c r="J5" s="16">
        <f>ROUND(I5*(1+H5),2)</f>
        <v>27993.6</v>
      </c>
      <c r="K5" s="42"/>
      <c r="L5" s="42"/>
      <c r="M5" s="43"/>
      <c r="N5" s="43"/>
    </row>
    <row r="6" spans="1:12" ht="97.5">
      <c r="A6" s="34">
        <v>3</v>
      </c>
      <c r="B6" s="60" t="s">
        <v>49</v>
      </c>
      <c r="C6" s="29" t="s">
        <v>48</v>
      </c>
      <c r="D6" s="15" t="s">
        <v>70</v>
      </c>
      <c r="E6" s="32">
        <v>60</v>
      </c>
      <c r="F6" s="33">
        <v>314</v>
      </c>
      <c r="G6" s="40">
        <f>F6*1.08</f>
        <v>339.12</v>
      </c>
      <c r="H6" s="39">
        <v>0.08</v>
      </c>
      <c r="I6" s="16">
        <f>(ROUND(F6*E6,2))</f>
        <v>18840</v>
      </c>
      <c r="J6" s="16">
        <f>ROUND(I6*(1+H6),2)</f>
        <v>20347.2</v>
      </c>
      <c r="K6" s="42"/>
      <c r="L6" s="42"/>
    </row>
    <row r="7" spans="2:10" ht="9.75">
      <c r="B7" s="73" t="s">
        <v>50</v>
      </c>
      <c r="C7" s="73"/>
      <c r="D7" s="73"/>
      <c r="E7" s="73"/>
      <c r="F7" s="73"/>
      <c r="G7" s="73"/>
      <c r="H7" s="73"/>
      <c r="I7" s="41">
        <f>SUM(I4:I6)</f>
        <v>48060</v>
      </c>
      <c r="J7" s="20">
        <f>SUM(J4:J6)</f>
        <v>51904.8</v>
      </c>
    </row>
    <row r="8" spans="2:7" ht="9.75">
      <c r="B8" s="21"/>
      <c r="F8" s="6"/>
      <c r="G8" s="5"/>
    </row>
    <row r="9" spans="1:10" ht="9.75">
      <c r="A9" s="47"/>
      <c r="B9" s="11"/>
      <c r="C9" s="23"/>
      <c r="D9" s="24"/>
      <c r="E9" s="25"/>
      <c r="F9" s="22"/>
      <c r="G9" s="11"/>
      <c r="H9" s="14"/>
      <c r="I9" s="11"/>
      <c r="J9" s="11" t="s">
        <v>7</v>
      </c>
    </row>
    <row r="10" spans="1:10" ht="9.75">
      <c r="A10" s="47"/>
      <c r="B10" s="11"/>
      <c r="C10" s="23"/>
      <c r="D10" s="24"/>
      <c r="E10" s="25"/>
      <c r="F10" s="22"/>
      <c r="G10" s="11"/>
      <c r="H10" s="14"/>
      <c r="I10" s="11"/>
      <c r="J10" s="13" t="s">
        <v>8</v>
      </c>
    </row>
    <row r="11" spans="1:10" ht="9.75">
      <c r="A11" s="47"/>
      <c r="B11" s="11"/>
      <c r="C11" s="23"/>
      <c r="D11" s="24"/>
      <c r="E11" s="25"/>
      <c r="F11" s="22"/>
      <c r="G11" s="11"/>
      <c r="H11" s="14"/>
      <c r="I11" s="11"/>
      <c r="J11" s="13"/>
    </row>
    <row r="12" spans="1:10" s="11" customFormat="1" ht="9.75">
      <c r="A12" s="47"/>
      <c r="B12" s="12" t="s">
        <v>23</v>
      </c>
      <c r="C12" s="26"/>
      <c r="D12" s="27"/>
      <c r="E12" s="28"/>
      <c r="F12" s="19"/>
      <c r="G12" s="17"/>
      <c r="H12" s="17"/>
      <c r="I12" s="17"/>
      <c r="J12" s="17"/>
    </row>
    <row r="13" spans="1:12" s="11" customFormat="1" ht="51.75" customHeight="1">
      <c r="A13" s="61" t="s">
        <v>6</v>
      </c>
      <c r="B13" s="62" t="s">
        <v>0</v>
      </c>
      <c r="C13" s="63" t="s">
        <v>5</v>
      </c>
      <c r="D13" s="63" t="s">
        <v>51</v>
      </c>
      <c r="E13" s="64" t="s">
        <v>1</v>
      </c>
      <c r="F13" s="65" t="s">
        <v>52</v>
      </c>
      <c r="G13" s="66" t="s">
        <v>4</v>
      </c>
      <c r="H13" s="67" t="s">
        <v>53</v>
      </c>
      <c r="I13" s="66" t="s">
        <v>3</v>
      </c>
      <c r="J13" s="66" t="s">
        <v>2</v>
      </c>
      <c r="K13" s="68" t="s">
        <v>54</v>
      </c>
      <c r="L13" s="68" t="s">
        <v>55</v>
      </c>
    </row>
    <row r="14" spans="1:12" ht="9.75">
      <c r="A14" s="34">
        <v>1</v>
      </c>
      <c r="B14" s="71" t="s">
        <v>59</v>
      </c>
      <c r="C14" s="29" t="s">
        <v>60</v>
      </c>
      <c r="D14" s="15" t="s">
        <v>15</v>
      </c>
      <c r="E14" s="32">
        <v>30</v>
      </c>
      <c r="F14" s="33">
        <v>485</v>
      </c>
      <c r="G14" s="40">
        <f>F14*1.08</f>
        <v>523.8000000000001</v>
      </c>
      <c r="H14" s="39">
        <v>0.08</v>
      </c>
      <c r="I14" s="16">
        <f>(ROUND(F14*E14,2))</f>
        <v>14550</v>
      </c>
      <c r="J14" s="16">
        <f>ROUND(I14*(1+H14),2)</f>
        <v>15714</v>
      </c>
      <c r="K14" s="42"/>
      <c r="L14" s="42"/>
    </row>
    <row r="15" spans="1:12" ht="19.5">
      <c r="A15" s="34">
        <v>2</v>
      </c>
      <c r="B15" s="71" t="s">
        <v>64</v>
      </c>
      <c r="C15" s="29" t="s">
        <v>65</v>
      </c>
      <c r="D15" s="15" t="s">
        <v>17</v>
      </c>
      <c r="E15" s="32">
        <v>6</v>
      </c>
      <c r="F15" s="33">
        <v>800</v>
      </c>
      <c r="G15" s="40">
        <f>F15*1.08</f>
        <v>864</v>
      </c>
      <c r="H15" s="39">
        <v>0.08</v>
      </c>
      <c r="I15" s="16">
        <f>(ROUND(F15*E15,2))</f>
        <v>4800</v>
      </c>
      <c r="J15" s="16">
        <f>ROUND(I15*(1+H15),2)</f>
        <v>5184</v>
      </c>
      <c r="K15" s="42"/>
      <c r="L15" s="42"/>
    </row>
    <row r="16" spans="2:10" ht="9.75">
      <c r="B16" s="73"/>
      <c r="C16" s="73"/>
      <c r="D16" s="73"/>
      <c r="E16" s="73"/>
      <c r="F16" s="73"/>
      <c r="G16" s="73"/>
      <c r="H16" s="73"/>
      <c r="I16" s="41">
        <f>SUM(I14:I15)</f>
        <v>19350</v>
      </c>
      <c r="J16" s="20">
        <f>SUM(J14:J15)</f>
        <v>20898</v>
      </c>
    </row>
    <row r="17" spans="2:7" ht="9.75">
      <c r="B17" s="21"/>
      <c r="F17" s="6"/>
      <c r="G17" s="5"/>
    </row>
    <row r="18" spans="1:10" ht="9.75">
      <c r="A18" s="47"/>
      <c r="B18" s="11"/>
      <c r="C18" s="23"/>
      <c r="D18" s="24"/>
      <c r="E18" s="25"/>
      <c r="F18" s="22"/>
      <c r="G18" s="11"/>
      <c r="H18" s="14"/>
      <c r="I18" s="11"/>
      <c r="J18" s="11" t="s">
        <v>7</v>
      </c>
    </row>
    <row r="19" spans="1:10" ht="9.75">
      <c r="A19" s="47"/>
      <c r="B19" s="11"/>
      <c r="C19" s="23"/>
      <c r="D19" s="24"/>
      <c r="E19" s="25"/>
      <c r="F19" s="22"/>
      <c r="G19" s="11"/>
      <c r="H19" s="14"/>
      <c r="I19" s="11"/>
      <c r="J19" s="13" t="s">
        <v>8</v>
      </c>
    </row>
    <row r="20" spans="1:10" ht="9.75">
      <c r="A20" s="47"/>
      <c r="B20" s="11"/>
      <c r="C20" s="23"/>
      <c r="D20" s="24"/>
      <c r="E20" s="25"/>
      <c r="F20" s="22"/>
      <c r="G20" s="11"/>
      <c r="H20" s="14"/>
      <c r="I20" s="11"/>
      <c r="J20" s="13"/>
    </row>
    <row r="21" spans="1:10" ht="9.75">
      <c r="A21" s="47"/>
      <c r="B21" s="21"/>
      <c r="D21" s="1"/>
      <c r="E21" s="1"/>
      <c r="F21" s="22"/>
      <c r="G21" s="11"/>
      <c r="H21" s="13"/>
      <c r="I21" s="11"/>
      <c r="J21" s="11"/>
    </row>
    <row r="22" spans="1:11" ht="9.75">
      <c r="A22" s="47"/>
      <c r="B22" s="2" t="s">
        <v>18</v>
      </c>
      <c r="C22" s="3" t="s">
        <v>19</v>
      </c>
      <c r="D22" s="74" t="s">
        <v>20</v>
      </c>
      <c r="E22" s="75"/>
      <c r="F22" s="22"/>
      <c r="G22" s="22"/>
      <c r="H22" s="11"/>
      <c r="I22" s="13"/>
      <c r="J22" s="11"/>
      <c r="K22" s="4"/>
    </row>
    <row r="23" spans="1:11" ht="9.75">
      <c r="A23" s="47"/>
      <c r="B23" s="7" t="s">
        <v>21</v>
      </c>
      <c r="C23" s="8">
        <f>I7</f>
        <v>48060</v>
      </c>
      <c r="D23" s="76">
        <f>C23*1.08</f>
        <v>51904.8</v>
      </c>
      <c r="E23" s="77"/>
      <c r="F23" s="22"/>
      <c r="G23" s="48"/>
      <c r="H23" s="80"/>
      <c r="I23" s="80"/>
      <c r="J23" s="48"/>
      <c r="K23" s="4"/>
    </row>
    <row r="24" spans="1:11" ht="9.75">
      <c r="A24" s="47"/>
      <c r="B24" s="7" t="s">
        <v>24</v>
      </c>
      <c r="C24" s="8">
        <f>I16</f>
        <v>19350</v>
      </c>
      <c r="D24" s="76">
        <f>C24*1.08</f>
        <v>20898</v>
      </c>
      <c r="E24" s="77"/>
      <c r="F24" s="22"/>
      <c r="G24" s="48"/>
      <c r="H24" s="49"/>
      <c r="I24" s="23"/>
      <c r="J24" s="43"/>
      <c r="K24" s="4"/>
    </row>
    <row r="25" spans="2:11" ht="9.75">
      <c r="B25" s="9" t="s">
        <v>22</v>
      </c>
      <c r="C25" s="10">
        <f>SUM(C23:C24)</f>
        <v>67410</v>
      </c>
      <c r="D25" s="78">
        <f>SUM(D23:E24)</f>
        <v>72802.8</v>
      </c>
      <c r="E25" s="79"/>
      <c r="G25" s="50"/>
      <c r="H25" s="5"/>
      <c r="K25" s="4"/>
    </row>
    <row r="26" spans="7:8" ht="9.75">
      <c r="G26" s="5"/>
      <c r="H26" s="5"/>
    </row>
    <row r="27" spans="7:8" ht="9.75">
      <c r="G27" s="5"/>
      <c r="H27" s="5"/>
    </row>
    <row r="28" spans="3:8" ht="9.75">
      <c r="C28" s="46"/>
      <c r="G28" s="5"/>
      <c r="H28" s="5"/>
    </row>
    <row r="29" spans="3:7" ht="9.75">
      <c r="C29" s="46"/>
      <c r="G29" s="5"/>
    </row>
    <row r="30" spans="2:8" ht="9.75">
      <c r="B30" s="17"/>
      <c r="C30" s="31"/>
      <c r="D30" s="4"/>
      <c r="E30" s="5"/>
      <c r="F30" s="1"/>
      <c r="G30" s="5"/>
      <c r="H30" s="5"/>
    </row>
    <row r="31" spans="2:8" ht="9.75">
      <c r="B31" s="17"/>
      <c r="C31" s="31"/>
      <c r="D31" s="4"/>
      <c r="E31" s="1"/>
      <c r="F31" s="1"/>
      <c r="G31" s="5"/>
      <c r="H31" s="5"/>
    </row>
    <row r="32" spans="2:8" ht="9.75">
      <c r="B32" s="17"/>
      <c r="C32" s="31"/>
      <c r="D32" s="4"/>
      <c r="E32" s="1"/>
      <c r="F32" s="1"/>
      <c r="G32" s="5"/>
      <c r="H32" s="5"/>
    </row>
    <row r="33" spans="2:8" ht="9.75">
      <c r="B33" s="17"/>
      <c r="C33" s="31"/>
      <c r="D33" s="4"/>
      <c r="E33" s="1"/>
      <c r="F33" s="1"/>
      <c r="G33" s="5"/>
      <c r="H33" s="5"/>
    </row>
    <row r="34" spans="2:8" ht="9.75">
      <c r="B34" s="17"/>
      <c r="C34" s="31"/>
      <c r="D34" s="4"/>
      <c r="E34" s="1"/>
      <c r="F34" s="1"/>
      <c r="G34" s="5"/>
      <c r="H34" s="5"/>
    </row>
    <row r="35" spans="2:8" ht="9.75">
      <c r="B35" s="17"/>
      <c r="C35" s="31"/>
      <c r="D35" s="4"/>
      <c r="E35" s="1"/>
      <c r="F35" s="1"/>
      <c r="G35" s="5"/>
      <c r="H35" s="5"/>
    </row>
  </sheetData>
  <sheetProtection/>
  <mergeCells count="7">
    <mergeCell ref="B7:H7"/>
    <mergeCell ref="B16:H16"/>
    <mergeCell ref="D22:E22"/>
    <mergeCell ref="D23:E23"/>
    <mergeCell ref="D24:E24"/>
    <mergeCell ref="D25:E25"/>
    <mergeCell ref="H23:I23"/>
  </mergeCells>
  <conditionalFormatting sqref="G23:G25">
    <cfRule type="cellIs" priority="3" dxfId="0" operator="lessThan" stopIfTrue="1">
      <formula>0</formula>
    </cfRule>
  </conditionalFormatting>
  <dataValidations count="1">
    <dataValidation type="list" allowBlank="1" showInputMessage="1" showErrorMessage="1" sqref="H5:H6 H14:H15">
      <formula1>stawkaVAT</formula1>
    </dataValidation>
  </dataValidations>
  <printOptions/>
  <pageMargins left="0.15748031496062992" right="0.15748031496062992" top="0.15748031496062992" bottom="0.15748031496062992" header="0" footer="0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30" zoomScaleNormal="130" workbookViewId="0" topLeftCell="A1">
      <selection activeCell="G1" sqref="G1:K1"/>
    </sheetView>
  </sheetViews>
  <sheetFormatPr defaultColWidth="8.8515625" defaultRowHeight="12.75"/>
  <cols>
    <col min="1" max="1" width="3.57421875" style="44" bestFit="1" customWidth="1"/>
    <col min="2" max="2" width="33.7109375" style="45" customWidth="1"/>
    <col min="3" max="3" width="11.28125" style="18" customWidth="1"/>
    <col min="4" max="4" width="7.421875" style="17" bestFit="1" customWidth="1"/>
    <col min="5" max="5" width="3.57421875" style="31" bestFit="1" customWidth="1"/>
    <col min="6" max="6" width="8.421875" style="4" bestFit="1" customWidth="1"/>
    <col min="7" max="7" width="8.421875" style="1" bestFit="1" customWidth="1"/>
    <col min="8" max="8" width="5.7109375" style="1" bestFit="1" customWidth="1"/>
    <col min="9" max="9" width="7.8515625" style="5" customWidth="1"/>
    <col min="10" max="10" width="9.421875" style="5" customWidth="1"/>
    <col min="11" max="16384" width="8.8515625" style="5" customWidth="1"/>
  </cols>
  <sheetData>
    <row r="1" spans="1:11" s="11" customFormat="1" ht="33" customHeight="1">
      <c r="A1" s="47"/>
      <c r="C1" s="23"/>
      <c r="D1" s="24"/>
      <c r="E1" s="25"/>
      <c r="F1" s="22"/>
      <c r="G1" s="84" t="s">
        <v>71</v>
      </c>
      <c r="H1" s="84"/>
      <c r="I1" s="84"/>
      <c r="J1" s="84"/>
      <c r="K1" s="84"/>
    </row>
    <row r="2" spans="1:10" s="11" customFormat="1" ht="9.75">
      <c r="A2" s="47"/>
      <c r="B2" s="12" t="s">
        <v>9</v>
      </c>
      <c r="C2" s="26"/>
      <c r="D2" s="27"/>
      <c r="E2" s="28"/>
      <c r="F2" s="19"/>
      <c r="G2" s="17"/>
      <c r="H2" s="17"/>
      <c r="I2" s="17"/>
      <c r="J2" s="17"/>
    </row>
    <row r="3" spans="1:12" s="11" customFormat="1" ht="51.75" customHeight="1">
      <c r="A3" s="61" t="s">
        <v>6</v>
      </c>
      <c r="B3" s="62" t="s">
        <v>0</v>
      </c>
      <c r="C3" s="63" t="s">
        <v>5</v>
      </c>
      <c r="D3" s="63" t="s">
        <v>51</v>
      </c>
      <c r="E3" s="64" t="s">
        <v>1</v>
      </c>
      <c r="F3" s="65" t="s">
        <v>52</v>
      </c>
      <c r="G3" s="66" t="s">
        <v>4</v>
      </c>
      <c r="H3" s="67" t="s">
        <v>53</v>
      </c>
      <c r="I3" s="66" t="s">
        <v>3</v>
      </c>
      <c r="J3" s="66" t="s">
        <v>2</v>
      </c>
      <c r="K3" s="68" t="s">
        <v>54</v>
      </c>
      <c r="L3" s="68" t="s">
        <v>55</v>
      </c>
    </row>
    <row r="4" spans="1:13" ht="39">
      <c r="A4" s="34">
        <v>1</v>
      </c>
      <c r="B4" s="30" t="s">
        <v>16</v>
      </c>
      <c r="C4" s="36" t="s">
        <v>14</v>
      </c>
      <c r="D4" s="36" t="s">
        <v>13</v>
      </c>
      <c r="E4" s="37">
        <v>6</v>
      </c>
      <c r="F4" s="38"/>
      <c r="G4" s="16">
        <f>ROUND(F4*(1+H4),2)</f>
        <v>0</v>
      </c>
      <c r="H4" s="39">
        <v>0.08</v>
      </c>
      <c r="I4" s="16">
        <f>(ROUND(F4*E4,2))</f>
        <v>0</v>
      </c>
      <c r="J4" s="16">
        <f>ROUND(I4*(1+H4),2)</f>
        <v>0</v>
      </c>
      <c r="K4" s="42"/>
      <c r="L4" s="42"/>
      <c r="M4" s="43"/>
    </row>
    <row r="5" spans="1:14" ht="9.75">
      <c r="A5" s="34">
        <v>2</v>
      </c>
      <c r="B5" s="72" t="s">
        <v>68</v>
      </c>
      <c r="C5" s="86" t="s">
        <v>11</v>
      </c>
      <c r="D5" s="15" t="s">
        <v>12</v>
      </c>
      <c r="E5" s="32">
        <v>54</v>
      </c>
      <c r="F5" s="33"/>
      <c r="G5" s="16">
        <f>ROUND(F5*(1+H5),2)</f>
        <v>0</v>
      </c>
      <c r="H5" s="39">
        <v>0.08</v>
      </c>
      <c r="I5" s="16">
        <f>(ROUND(F5*E5,2))</f>
        <v>0</v>
      </c>
      <c r="J5" s="16">
        <f>ROUND(I5*(1+H5),2)</f>
        <v>0</v>
      </c>
      <c r="K5" s="42"/>
      <c r="L5" s="42"/>
      <c r="M5" s="43"/>
      <c r="N5" s="43"/>
    </row>
    <row r="6" spans="1:12" ht="97.5">
      <c r="A6" s="34">
        <v>3</v>
      </c>
      <c r="B6" s="71" t="s">
        <v>67</v>
      </c>
      <c r="C6" s="86" t="s">
        <v>69</v>
      </c>
      <c r="D6" s="15" t="s">
        <v>70</v>
      </c>
      <c r="E6" s="32">
        <v>60</v>
      </c>
      <c r="F6" s="33"/>
      <c r="G6" s="16">
        <f>ROUND(F6*(1+H6),2)</f>
        <v>0</v>
      </c>
      <c r="H6" s="39">
        <v>0.08</v>
      </c>
      <c r="I6" s="16">
        <f>(ROUND(F6*E6,2))</f>
        <v>0</v>
      </c>
      <c r="J6" s="16">
        <f>ROUND(I6*(1+H6),2)</f>
        <v>0</v>
      </c>
      <c r="K6" s="42"/>
      <c r="L6" s="42"/>
    </row>
    <row r="7" spans="2:10" ht="9.75" customHeight="1">
      <c r="B7" s="85" t="s">
        <v>66</v>
      </c>
      <c r="C7" s="85"/>
      <c r="D7" s="85"/>
      <c r="E7" s="85"/>
      <c r="F7" s="85"/>
      <c r="G7" s="85"/>
      <c r="H7" s="85"/>
      <c r="I7" s="41">
        <f>SUM(I4:I6)</f>
        <v>0</v>
      </c>
      <c r="J7" s="20">
        <f>SUM(J4:J6)</f>
        <v>0</v>
      </c>
    </row>
    <row r="8" spans="2:8" ht="9.75" customHeight="1">
      <c r="B8" s="85"/>
      <c r="C8" s="85"/>
      <c r="D8" s="85"/>
      <c r="E8" s="85"/>
      <c r="F8" s="85"/>
      <c r="G8" s="85"/>
      <c r="H8" s="85"/>
    </row>
    <row r="9" spans="1:10" ht="9.75">
      <c r="A9" s="47"/>
      <c r="B9" s="11"/>
      <c r="C9" s="23"/>
      <c r="D9" s="24"/>
      <c r="E9" s="25"/>
      <c r="F9" s="22"/>
      <c r="G9" s="11"/>
      <c r="H9" s="14"/>
      <c r="I9" s="11"/>
      <c r="J9" s="11" t="s">
        <v>7</v>
      </c>
    </row>
    <row r="10" spans="1:10" ht="9.75">
      <c r="A10" s="47"/>
      <c r="B10" s="11"/>
      <c r="C10" s="23"/>
      <c r="D10" s="24"/>
      <c r="E10" s="25"/>
      <c r="F10" s="22"/>
      <c r="G10" s="11"/>
      <c r="H10" s="14"/>
      <c r="I10" s="11"/>
      <c r="J10" s="13" t="s">
        <v>8</v>
      </c>
    </row>
    <row r="11" spans="1:10" ht="9.75">
      <c r="A11" s="47"/>
      <c r="B11" s="11"/>
      <c r="C11" s="23"/>
      <c r="D11" s="24"/>
      <c r="E11" s="25"/>
      <c r="F11" s="22"/>
      <c r="G11" s="11"/>
      <c r="H11" s="14"/>
      <c r="I11" s="11"/>
      <c r="J11" s="13"/>
    </row>
    <row r="12" spans="1:10" s="11" customFormat="1" ht="9.75">
      <c r="A12" s="47"/>
      <c r="B12" s="12" t="s">
        <v>23</v>
      </c>
      <c r="C12" s="26"/>
      <c r="D12" s="27"/>
      <c r="E12" s="28"/>
      <c r="F12" s="19"/>
      <c r="G12" s="17"/>
      <c r="H12" s="17"/>
      <c r="I12" s="17"/>
      <c r="J12" s="17"/>
    </row>
    <row r="13" spans="1:12" s="11" customFormat="1" ht="51.75" customHeight="1">
      <c r="A13" s="61" t="s">
        <v>6</v>
      </c>
      <c r="B13" s="62" t="s">
        <v>0</v>
      </c>
      <c r="C13" s="63" t="s">
        <v>5</v>
      </c>
      <c r="D13" s="63" t="s">
        <v>51</v>
      </c>
      <c r="E13" s="64" t="s">
        <v>1</v>
      </c>
      <c r="F13" s="65" t="s">
        <v>52</v>
      </c>
      <c r="G13" s="66" t="s">
        <v>4</v>
      </c>
      <c r="H13" s="67" t="s">
        <v>53</v>
      </c>
      <c r="I13" s="66" t="s">
        <v>3</v>
      </c>
      <c r="J13" s="66" t="s">
        <v>2</v>
      </c>
      <c r="K13" s="68" t="s">
        <v>54</v>
      </c>
      <c r="L13" s="68" t="s">
        <v>55</v>
      </c>
    </row>
    <row r="14" spans="1:12" ht="9.75">
      <c r="A14" s="34">
        <v>1</v>
      </c>
      <c r="B14" s="71" t="s">
        <v>59</v>
      </c>
      <c r="C14" s="29" t="s">
        <v>60</v>
      </c>
      <c r="D14" s="15" t="s">
        <v>15</v>
      </c>
      <c r="E14" s="32">
        <v>30</v>
      </c>
      <c r="F14" s="33"/>
      <c r="G14" s="16">
        <f>ROUND(F14*(1+H14),2)</f>
        <v>0</v>
      </c>
      <c r="H14" s="39">
        <v>0.08</v>
      </c>
      <c r="I14" s="16">
        <f>(ROUND(F14*E14,2))</f>
        <v>0</v>
      </c>
      <c r="J14" s="16">
        <f>ROUND(I14*(1+H14),2)</f>
        <v>0</v>
      </c>
      <c r="K14" s="42"/>
      <c r="L14" s="42"/>
    </row>
    <row r="15" spans="1:12" ht="19.5">
      <c r="A15" s="34">
        <v>2</v>
      </c>
      <c r="B15" s="71" t="s">
        <v>64</v>
      </c>
      <c r="C15" s="29" t="s">
        <v>65</v>
      </c>
      <c r="D15" s="15" t="s">
        <v>17</v>
      </c>
      <c r="E15" s="32">
        <v>6</v>
      </c>
      <c r="F15" s="33"/>
      <c r="G15" s="16">
        <f>ROUND(F15*(1+H15),2)</f>
        <v>0</v>
      </c>
      <c r="H15" s="39">
        <v>0.08</v>
      </c>
      <c r="I15" s="16">
        <f>(ROUND(F15*E15,2))</f>
        <v>0</v>
      </c>
      <c r="J15" s="16">
        <f>ROUND(I15*(1+H15),2)</f>
        <v>0</v>
      </c>
      <c r="K15" s="42"/>
      <c r="L15" s="42"/>
    </row>
    <row r="16" spans="2:10" ht="9.75">
      <c r="B16" s="73"/>
      <c r="C16" s="73"/>
      <c r="D16" s="73"/>
      <c r="E16" s="73"/>
      <c r="F16" s="73"/>
      <c r="G16" s="73"/>
      <c r="H16" s="73"/>
      <c r="I16" s="41">
        <f>SUM(I14:I15)</f>
        <v>0</v>
      </c>
      <c r="J16" s="20">
        <f>SUM(J14:J15)</f>
        <v>0</v>
      </c>
    </row>
    <row r="17" spans="2:7" ht="9.75">
      <c r="B17" s="21"/>
      <c r="F17" s="6"/>
      <c r="G17" s="5"/>
    </row>
    <row r="18" spans="1:10" ht="9.75">
      <c r="A18" s="47"/>
      <c r="B18" s="11"/>
      <c r="C18" s="23"/>
      <c r="D18" s="24"/>
      <c r="E18" s="25"/>
      <c r="F18" s="22"/>
      <c r="G18" s="11"/>
      <c r="H18" s="14"/>
      <c r="I18" s="11"/>
      <c r="J18" s="11" t="s">
        <v>7</v>
      </c>
    </row>
    <row r="19" spans="1:10" ht="9.75">
      <c r="A19" s="47"/>
      <c r="B19" s="11"/>
      <c r="C19" s="23"/>
      <c r="D19" s="24"/>
      <c r="E19" s="25"/>
      <c r="F19" s="22"/>
      <c r="G19" s="11"/>
      <c r="H19" s="14"/>
      <c r="I19" s="11"/>
      <c r="J19" s="13" t="s">
        <v>8</v>
      </c>
    </row>
    <row r="20" spans="1:10" ht="9.75">
      <c r="A20" s="47"/>
      <c r="B20" s="11"/>
      <c r="C20" s="23"/>
      <c r="D20" s="24"/>
      <c r="E20" s="25"/>
      <c r="F20" s="22"/>
      <c r="G20" s="11"/>
      <c r="H20" s="14"/>
      <c r="I20" s="11"/>
      <c r="J20" s="13"/>
    </row>
    <row r="21" spans="1:10" ht="9.75">
      <c r="A21" s="47"/>
      <c r="B21" s="21"/>
      <c r="D21" s="1"/>
      <c r="E21" s="1"/>
      <c r="F21" s="22"/>
      <c r="G21" s="11"/>
      <c r="H21" s="13"/>
      <c r="I21" s="11"/>
      <c r="J21" s="11"/>
    </row>
    <row r="22" spans="1:11" ht="9.75">
      <c r="A22" s="47"/>
      <c r="B22" s="2" t="s">
        <v>18</v>
      </c>
      <c r="C22" s="3" t="s">
        <v>19</v>
      </c>
      <c r="D22" s="74" t="s">
        <v>20</v>
      </c>
      <c r="E22" s="75"/>
      <c r="F22" s="22"/>
      <c r="G22" s="22"/>
      <c r="H22" s="11"/>
      <c r="I22" s="13"/>
      <c r="J22" s="11"/>
      <c r="K22" s="4"/>
    </row>
    <row r="23" spans="1:11" ht="9.75">
      <c r="A23" s="47"/>
      <c r="B23" s="7" t="s">
        <v>21</v>
      </c>
      <c r="C23" s="8">
        <v>0</v>
      </c>
      <c r="D23" s="76">
        <f>C23*1.08</f>
        <v>0</v>
      </c>
      <c r="E23" s="77"/>
      <c r="F23" s="22"/>
      <c r="G23" s="48"/>
      <c r="H23" s="80"/>
      <c r="I23" s="80"/>
      <c r="J23" s="48"/>
      <c r="K23" s="4"/>
    </row>
    <row r="24" spans="1:11" ht="9.75">
      <c r="A24" s="47"/>
      <c r="B24" s="7" t="s">
        <v>24</v>
      </c>
      <c r="C24" s="8">
        <v>0</v>
      </c>
      <c r="D24" s="76">
        <f>C24*1.08</f>
        <v>0</v>
      </c>
      <c r="E24" s="77"/>
      <c r="F24" s="22"/>
      <c r="G24" s="48"/>
      <c r="H24" s="49"/>
      <c r="I24" s="23"/>
      <c r="J24" s="43"/>
      <c r="K24" s="4"/>
    </row>
    <row r="25" spans="2:11" ht="9.75">
      <c r="B25" s="9" t="s">
        <v>22</v>
      </c>
      <c r="C25" s="10">
        <f>SUM(C23:C24)</f>
        <v>0</v>
      </c>
      <c r="D25" s="78">
        <f>SUM(D23:E24)</f>
        <v>0</v>
      </c>
      <c r="E25" s="79"/>
      <c r="G25" s="50"/>
      <c r="H25" s="5"/>
      <c r="K25" s="4"/>
    </row>
    <row r="26" spans="7:8" ht="9.75">
      <c r="G26" s="5"/>
      <c r="H26" s="5"/>
    </row>
    <row r="27" spans="7:8" ht="9.75">
      <c r="G27" s="5"/>
      <c r="H27" s="5"/>
    </row>
    <row r="28" spans="3:8" ht="9.75">
      <c r="C28" s="46"/>
      <c r="G28" s="5"/>
      <c r="H28" s="5"/>
    </row>
    <row r="29" spans="3:7" ht="9.75">
      <c r="C29" s="46"/>
      <c r="G29" s="5"/>
    </row>
    <row r="30" spans="2:8" ht="9.75">
      <c r="B30" s="17"/>
      <c r="C30" s="31"/>
      <c r="D30" s="4"/>
      <c r="E30" s="5"/>
      <c r="F30" s="1"/>
      <c r="G30" s="5"/>
      <c r="H30" s="5"/>
    </row>
    <row r="31" spans="2:8" ht="9.75">
      <c r="B31" s="17"/>
      <c r="C31" s="31"/>
      <c r="D31" s="4"/>
      <c r="E31" s="1"/>
      <c r="F31" s="1"/>
      <c r="G31" s="5"/>
      <c r="H31" s="5"/>
    </row>
    <row r="32" spans="2:8" ht="9.75">
      <c r="B32" s="17"/>
      <c r="C32" s="31"/>
      <c r="D32" s="4"/>
      <c r="E32" s="1"/>
      <c r="F32" s="1"/>
      <c r="G32" s="5"/>
      <c r="H32" s="5"/>
    </row>
    <row r="33" spans="2:8" ht="9.75">
      <c r="B33" s="17"/>
      <c r="C33" s="31"/>
      <c r="D33" s="4"/>
      <c r="E33" s="1"/>
      <c r="F33" s="1"/>
      <c r="G33" s="5"/>
      <c r="H33" s="5"/>
    </row>
    <row r="34" spans="2:8" ht="9.75">
      <c r="B34" s="17"/>
      <c r="C34" s="31"/>
      <c r="D34" s="4"/>
      <c r="E34" s="1"/>
      <c r="F34" s="1"/>
      <c r="G34" s="5"/>
      <c r="H34" s="5"/>
    </row>
    <row r="35" spans="2:8" ht="9.75">
      <c r="B35" s="17"/>
      <c r="C35" s="31"/>
      <c r="D35" s="4"/>
      <c r="E35" s="1"/>
      <c r="F35" s="1"/>
      <c r="G35" s="5"/>
      <c r="H35" s="5"/>
    </row>
  </sheetData>
  <sheetProtection/>
  <mergeCells count="8">
    <mergeCell ref="G1:K1"/>
    <mergeCell ref="D24:E24"/>
    <mergeCell ref="D25:E25"/>
    <mergeCell ref="B7:H8"/>
    <mergeCell ref="B16:H16"/>
    <mergeCell ref="D22:E22"/>
    <mergeCell ref="D23:E23"/>
    <mergeCell ref="H23:I23"/>
  </mergeCells>
  <conditionalFormatting sqref="G23:G25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H5:H6 H14:H15">
      <formula1>stawkaVAT</formula1>
    </dataValidation>
  </dataValidations>
  <printOptions/>
  <pageMargins left="0.15748031496062992" right="0.15748031496062992" top="0.15748031496062992" bottom="0.15748031496062992" header="0" footer="0"/>
  <pageSetup horizontalDpi="600" verticalDpi="6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0">
      <selection activeCell="F37" sqref="F37"/>
    </sheetView>
  </sheetViews>
  <sheetFormatPr defaultColWidth="9.140625" defaultRowHeight="12.75"/>
  <cols>
    <col min="1" max="1" width="22.8515625" style="0" customWidth="1"/>
    <col min="2" max="2" width="24.421875" style="0" bestFit="1" customWidth="1"/>
    <col min="3" max="3" width="9.140625" style="54" customWidth="1"/>
    <col min="4" max="4" width="11.8515625" style="0" customWidth="1"/>
    <col min="5" max="5" width="9.140625" style="55" customWidth="1"/>
    <col min="6" max="6" width="9.421875" style="55" customWidth="1"/>
  </cols>
  <sheetData>
    <row r="2" spans="1:6" ht="25.5">
      <c r="A2" s="53" t="s">
        <v>38</v>
      </c>
      <c r="B2" s="53" t="s">
        <v>39</v>
      </c>
      <c r="C2" s="53" t="s">
        <v>40</v>
      </c>
      <c r="D2" s="53" t="s">
        <v>42</v>
      </c>
      <c r="E2" s="56" t="s">
        <v>41</v>
      </c>
      <c r="F2" s="59" t="s">
        <v>47</v>
      </c>
    </row>
    <row r="3" spans="1:5" ht="12.75">
      <c r="A3" s="51" t="s">
        <v>25</v>
      </c>
      <c r="B3" s="51" t="s">
        <v>26</v>
      </c>
      <c r="C3" s="52" t="s">
        <v>27</v>
      </c>
      <c r="D3" s="51" t="s">
        <v>28</v>
      </c>
      <c r="E3" s="57">
        <v>12</v>
      </c>
    </row>
    <row r="4" spans="1:5" ht="12.75">
      <c r="A4" s="51" t="s">
        <v>25</v>
      </c>
      <c r="B4" s="51" t="s">
        <v>26</v>
      </c>
      <c r="C4" s="52" t="s">
        <v>29</v>
      </c>
      <c r="D4" s="51" t="s">
        <v>28</v>
      </c>
      <c r="E4" s="57">
        <v>20</v>
      </c>
    </row>
    <row r="5" spans="1:5" ht="12.75">
      <c r="A5" s="51" t="s">
        <v>25</v>
      </c>
      <c r="B5" s="51" t="s">
        <v>26</v>
      </c>
      <c r="C5" s="52" t="s">
        <v>30</v>
      </c>
      <c r="D5" s="51" t="s">
        <v>28</v>
      </c>
      <c r="E5" s="57">
        <v>36</v>
      </c>
    </row>
    <row r="6" spans="1:5" ht="12.75">
      <c r="A6" s="51" t="s">
        <v>25</v>
      </c>
      <c r="B6" s="51" t="s">
        <v>26</v>
      </c>
      <c r="C6" s="52" t="s">
        <v>31</v>
      </c>
      <c r="D6" s="51" t="s">
        <v>28</v>
      </c>
      <c r="E6" s="57">
        <v>12</v>
      </c>
    </row>
    <row r="7" spans="1:5" ht="12.75">
      <c r="A7" s="51" t="s">
        <v>25</v>
      </c>
      <c r="B7" s="51" t="s">
        <v>26</v>
      </c>
      <c r="C7" s="52" t="s">
        <v>32</v>
      </c>
      <c r="D7" s="51" t="s">
        <v>28</v>
      </c>
      <c r="E7" s="57">
        <v>18</v>
      </c>
    </row>
    <row r="8" spans="1:5" ht="12.75">
      <c r="A8" s="51" t="s">
        <v>25</v>
      </c>
      <c r="B8" s="51" t="s">
        <v>26</v>
      </c>
      <c r="C8" s="52" t="s">
        <v>33</v>
      </c>
      <c r="D8" s="51" t="s">
        <v>28</v>
      </c>
      <c r="E8" s="57">
        <v>12</v>
      </c>
    </row>
    <row r="9" spans="1:5" ht="12.75">
      <c r="A9" s="51" t="s">
        <v>25</v>
      </c>
      <c r="B9" s="51" t="s">
        <v>26</v>
      </c>
      <c r="C9" s="52" t="s">
        <v>34</v>
      </c>
      <c r="D9" s="51" t="s">
        <v>28</v>
      </c>
      <c r="E9" s="57">
        <v>24</v>
      </c>
    </row>
    <row r="10" spans="1:5" ht="12.75">
      <c r="A10" s="51" t="s">
        <v>25</v>
      </c>
      <c r="B10" s="51" t="s">
        <v>26</v>
      </c>
      <c r="C10" s="52" t="s">
        <v>35</v>
      </c>
      <c r="D10" s="51" t="s">
        <v>28</v>
      </c>
      <c r="E10" s="57">
        <v>12</v>
      </c>
    </row>
    <row r="11" spans="1:5" ht="12.75">
      <c r="A11" s="51" t="s">
        <v>25</v>
      </c>
      <c r="B11" s="51" t="s">
        <v>26</v>
      </c>
      <c r="C11" s="52" t="s">
        <v>36</v>
      </c>
      <c r="D11" s="51" t="s">
        <v>28</v>
      </c>
      <c r="E11" s="57">
        <v>12</v>
      </c>
    </row>
    <row r="12" spans="1:5" ht="12.75">
      <c r="A12" s="51" t="s">
        <v>25</v>
      </c>
      <c r="B12" s="51" t="s">
        <v>26</v>
      </c>
      <c r="C12" s="52" t="s">
        <v>37</v>
      </c>
      <c r="D12" s="51" t="s">
        <v>28</v>
      </c>
      <c r="E12" s="57">
        <v>36</v>
      </c>
    </row>
    <row r="13" spans="1:6" ht="12.75">
      <c r="A13" s="81" t="s">
        <v>46</v>
      </c>
      <c r="B13" s="82"/>
      <c r="C13" s="82"/>
      <c r="D13" s="83"/>
      <c r="E13" s="58">
        <f>SUM(E3:E12)/10</f>
        <v>19.4</v>
      </c>
      <c r="F13" s="55">
        <f>E13*3+2</f>
        <v>60.199999999999996</v>
      </c>
    </row>
    <row r="14" spans="1:5" ht="12.75">
      <c r="A14" s="51" t="s">
        <v>43</v>
      </c>
      <c r="B14" s="51" t="s">
        <v>44</v>
      </c>
      <c r="C14" s="52">
        <v>2</v>
      </c>
      <c r="D14" s="51" t="s">
        <v>45</v>
      </c>
      <c r="E14" s="57">
        <v>12</v>
      </c>
    </row>
    <row r="15" spans="1:5" ht="12.75">
      <c r="A15" s="51" t="s">
        <v>43</v>
      </c>
      <c r="B15" s="51" t="s">
        <v>44</v>
      </c>
      <c r="C15" s="52">
        <v>3</v>
      </c>
      <c r="D15" s="51" t="s">
        <v>45</v>
      </c>
      <c r="E15" s="57">
        <v>18</v>
      </c>
    </row>
    <row r="16" spans="1:5" ht="12.75">
      <c r="A16" s="51" t="s">
        <v>43</v>
      </c>
      <c r="B16" s="51" t="s">
        <v>44</v>
      </c>
      <c r="C16" s="52">
        <v>5</v>
      </c>
      <c r="D16" s="51" t="s">
        <v>45</v>
      </c>
      <c r="E16" s="57">
        <v>24</v>
      </c>
    </row>
    <row r="17" spans="1:5" ht="12.75">
      <c r="A17" s="51" t="s">
        <v>43</v>
      </c>
      <c r="B17" s="51" t="s">
        <v>44</v>
      </c>
      <c r="C17" s="52">
        <v>6</v>
      </c>
      <c r="D17" s="51" t="s">
        <v>45</v>
      </c>
      <c r="E17" s="57">
        <v>22</v>
      </c>
    </row>
    <row r="18" spans="1:5" ht="12.75">
      <c r="A18" s="51" t="s">
        <v>43</v>
      </c>
      <c r="B18" s="51" t="s">
        <v>44</v>
      </c>
      <c r="C18" s="52">
        <v>7</v>
      </c>
      <c r="D18" s="51" t="s">
        <v>45</v>
      </c>
      <c r="E18" s="57">
        <v>8</v>
      </c>
    </row>
    <row r="19" spans="1:5" ht="12.75">
      <c r="A19" s="51" t="s">
        <v>43</v>
      </c>
      <c r="B19" s="51" t="s">
        <v>44</v>
      </c>
      <c r="C19" s="52">
        <v>8</v>
      </c>
      <c r="D19" s="51" t="s">
        <v>45</v>
      </c>
      <c r="E19" s="57">
        <v>24</v>
      </c>
    </row>
    <row r="20" spans="1:5" ht="12.75">
      <c r="A20" s="51" t="s">
        <v>43</v>
      </c>
      <c r="B20" s="51" t="s">
        <v>44</v>
      </c>
      <c r="C20" s="52">
        <v>9</v>
      </c>
      <c r="D20" s="51" t="s">
        <v>45</v>
      </c>
      <c r="E20" s="57">
        <v>12</v>
      </c>
    </row>
    <row r="21" spans="1:5" ht="12.75">
      <c r="A21" s="51" t="s">
        <v>43</v>
      </c>
      <c r="B21" s="51" t="s">
        <v>44</v>
      </c>
      <c r="C21" s="52">
        <v>10</v>
      </c>
      <c r="D21" s="51" t="s">
        <v>45</v>
      </c>
      <c r="E21" s="57">
        <v>24</v>
      </c>
    </row>
    <row r="22" spans="1:6" ht="12.75">
      <c r="A22" s="81" t="s">
        <v>46</v>
      </c>
      <c r="B22" s="82"/>
      <c r="C22" s="82"/>
      <c r="D22" s="83"/>
      <c r="E22" s="58">
        <f>SUM(E14:E21)/8</f>
        <v>18</v>
      </c>
      <c r="F22" s="55">
        <f>E22*3</f>
        <v>54</v>
      </c>
    </row>
    <row r="23" spans="1:5" ht="25.5">
      <c r="A23" s="69" t="s">
        <v>56</v>
      </c>
      <c r="B23" s="69" t="s">
        <v>57</v>
      </c>
      <c r="C23" s="70" t="s">
        <v>27</v>
      </c>
      <c r="D23" s="69" t="s">
        <v>58</v>
      </c>
      <c r="E23" s="70">
        <v>15</v>
      </c>
    </row>
    <row r="24" spans="1:5" ht="25.5">
      <c r="A24" s="69" t="s">
        <v>56</v>
      </c>
      <c r="B24" s="69" t="s">
        <v>57</v>
      </c>
      <c r="C24" s="70">
        <v>2</v>
      </c>
      <c r="D24" s="69" t="s">
        <v>58</v>
      </c>
      <c r="E24" s="70">
        <v>14</v>
      </c>
    </row>
    <row r="25" spans="1:5" ht="25.5">
      <c r="A25" s="69" t="s">
        <v>56</v>
      </c>
      <c r="B25" s="69" t="s">
        <v>57</v>
      </c>
      <c r="C25" s="70">
        <v>3</v>
      </c>
      <c r="D25" s="69" t="s">
        <v>58</v>
      </c>
      <c r="E25" s="70">
        <v>3</v>
      </c>
    </row>
    <row r="26" spans="1:5" ht="25.5">
      <c r="A26" s="69" t="s">
        <v>56</v>
      </c>
      <c r="B26" s="69" t="s">
        <v>57</v>
      </c>
      <c r="C26" s="70">
        <v>4</v>
      </c>
      <c r="D26" s="69" t="s">
        <v>58</v>
      </c>
      <c r="E26" s="70">
        <v>8</v>
      </c>
    </row>
    <row r="27" spans="1:5" ht="25.5">
      <c r="A27" s="69" t="s">
        <v>56</v>
      </c>
      <c r="B27" s="69" t="s">
        <v>57</v>
      </c>
      <c r="C27" s="70">
        <v>5</v>
      </c>
      <c r="D27" s="69" t="s">
        <v>58</v>
      </c>
      <c r="E27" s="70">
        <v>13</v>
      </c>
    </row>
    <row r="28" spans="1:5" ht="25.5">
      <c r="A28" s="69" t="s">
        <v>56</v>
      </c>
      <c r="B28" s="69" t="s">
        <v>57</v>
      </c>
      <c r="C28" s="70">
        <v>7</v>
      </c>
      <c r="D28" s="69" t="s">
        <v>58</v>
      </c>
      <c r="E28" s="70">
        <v>2</v>
      </c>
    </row>
    <row r="29" spans="1:5" ht="25.5">
      <c r="A29" s="69" t="s">
        <v>56</v>
      </c>
      <c r="B29" s="69" t="s">
        <v>57</v>
      </c>
      <c r="C29" s="70">
        <v>8</v>
      </c>
      <c r="D29" s="69" t="s">
        <v>58</v>
      </c>
      <c r="E29" s="70">
        <v>10</v>
      </c>
    </row>
    <row r="30" spans="1:5" ht="25.5">
      <c r="A30" s="69" t="s">
        <v>56</v>
      </c>
      <c r="B30" s="69" t="s">
        <v>57</v>
      </c>
      <c r="C30" s="70">
        <v>10</v>
      </c>
      <c r="D30" s="69" t="s">
        <v>58</v>
      </c>
      <c r="E30" s="70">
        <v>7</v>
      </c>
    </row>
    <row r="31" spans="1:6" ht="12.75">
      <c r="A31" s="81" t="s">
        <v>46</v>
      </c>
      <c r="B31" s="82"/>
      <c r="C31" s="82"/>
      <c r="D31" s="83"/>
      <c r="E31" s="58">
        <f>SUM(E23:E30)/8</f>
        <v>9</v>
      </c>
      <c r="F31" s="55">
        <f>E31*3+3</f>
        <v>30</v>
      </c>
    </row>
    <row r="32" spans="1:5" ht="12.75">
      <c r="A32" s="69" t="s">
        <v>61</v>
      </c>
      <c r="B32" s="69" t="s">
        <v>62</v>
      </c>
      <c r="C32" s="70">
        <v>1</v>
      </c>
      <c r="D32" s="69" t="s">
        <v>63</v>
      </c>
      <c r="E32" s="70">
        <v>1</v>
      </c>
    </row>
    <row r="33" spans="1:5" ht="12.75">
      <c r="A33" s="69" t="s">
        <v>61</v>
      </c>
      <c r="B33" s="69" t="s">
        <v>62</v>
      </c>
      <c r="C33" s="70">
        <v>2</v>
      </c>
      <c r="D33" s="69" t="s">
        <v>63</v>
      </c>
      <c r="E33" s="70">
        <v>2</v>
      </c>
    </row>
    <row r="34" spans="1:5" ht="12.75">
      <c r="A34" s="69" t="s">
        <v>61</v>
      </c>
      <c r="B34" s="69" t="s">
        <v>62</v>
      </c>
      <c r="C34" s="70">
        <v>6</v>
      </c>
      <c r="D34" s="69" t="s">
        <v>63</v>
      </c>
      <c r="E34" s="70">
        <v>2</v>
      </c>
    </row>
    <row r="35" spans="1:5" ht="12.75">
      <c r="A35" s="69" t="s">
        <v>61</v>
      </c>
      <c r="B35" s="69" t="s">
        <v>62</v>
      </c>
      <c r="C35" s="70">
        <v>10</v>
      </c>
      <c r="D35" s="69" t="s">
        <v>63</v>
      </c>
      <c r="E35" s="70">
        <v>1</v>
      </c>
    </row>
    <row r="36" spans="1:6" ht="12.75">
      <c r="A36" s="81" t="s">
        <v>46</v>
      </c>
      <c r="B36" s="82"/>
      <c r="C36" s="82"/>
      <c r="D36" s="83"/>
      <c r="E36" s="58">
        <f>SUM(E32:E35)/4</f>
        <v>1.5</v>
      </c>
      <c r="F36" s="55">
        <f>E36*3+1</f>
        <v>5.5</v>
      </c>
    </row>
  </sheetData>
  <sheetProtection/>
  <mergeCells count="4">
    <mergeCell ref="A13:D13"/>
    <mergeCell ref="A22:D22"/>
    <mergeCell ref="A31:D31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2018-11-12T14:35:02Z</cp:lastPrinted>
  <dcterms:created xsi:type="dcterms:W3CDTF">2007-10-11T07:13:52Z</dcterms:created>
  <dcterms:modified xsi:type="dcterms:W3CDTF">2018-11-12T14:35:03Z</dcterms:modified>
  <cp:category/>
  <cp:version/>
  <cp:contentType/>
  <cp:contentStatus/>
</cp:coreProperties>
</file>